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Ivan Silva\Documents\Business\taxme\Website\templates\active\xlsx\"/>
    </mc:Choice>
  </mc:AlternateContent>
  <bookViews>
    <workbookView xWindow="0" yWindow="0" windowWidth="20520" windowHeight="10035"/>
  </bookViews>
  <sheets>
    <sheet name="W2W3" sheetId="1" r:id="rId1"/>
  </sheets>
  <definedNames>
    <definedName name="EMPLOYEES">W2W3!$A$16:$R$60</definedName>
    <definedName name="EMPLOYER">W2W3!$A$12:$M$12</definedName>
    <definedName name="_xlnm.Print_Area" localSheetId="0">W2W3!$A$1:$R$61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0" i="1" l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U59" i="1" l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L5" i="1" l="1"/>
  <c r="L4" i="1"/>
  <c r="B10" i="1" l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16" i="1"/>
  <c r="I8" i="1" l="1"/>
  <c r="I7" i="1" l="1"/>
  <c r="F8" i="1"/>
  <c r="D7" i="1"/>
  <c r="S60" i="1" l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I4" i="1" s="1"/>
  <c r="F5" i="1" l="1"/>
  <c r="L14" i="1" l="1"/>
  <c r="K14" i="1"/>
  <c r="J14" i="1"/>
  <c r="I14" i="1"/>
  <c r="H14" i="1"/>
  <c r="G14" i="1"/>
  <c r="D6" i="1"/>
  <c r="I5" i="1" s="1"/>
  <c r="F7" i="1" l="1"/>
  <c r="F6" i="1"/>
  <c r="F4" i="1" l="1"/>
  <c r="I6" i="1" l="1"/>
  <c r="B14" i="1" s="1"/>
  <c r="B7" i="1" l="1"/>
  <c r="B8" i="1" s="1"/>
  <c r="D5" i="1" l="1"/>
  <c r="D4" i="1"/>
  <c r="B6" i="1" l="1"/>
  <c r="D8" i="1" l="1"/>
  <c r="B4" i="1" l="1"/>
  <c r="B5" i="1"/>
</calcChain>
</file>

<file path=xl/comments1.xml><?xml version="1.0" encoding="utf-8"?>
<comments xmlns="http://schemas.openxmlformats.org/spreadsheetml/2006/main">
  <authors>
    <author>Ivan Silva</author>
  </authors>
  <commentList>
    <comment ref="N14" authorId="0" shapeId="0">
      <text>
        <r>
          <rPr>
            <b/>
            <sz val="10"/>
            <color indexed="81"/>
            <rFont val="Tahoma"/>
            <family val="2"/>
          </rPr>
          <t>Enter your GUAM assigned ID number. If reporting wage and income tax information from more than one state or territory, replace "GU" with an “X” and leave this cell blank</t>
        </r>
      </text>
    </comment>
  </commentList>
</comments>
</file>

<file path=xl/sharedStrings.xml><?xml version="1.0" encoding="utf-8"?>
<sst xmlns="http://schemas.openxmlformats.org/spreadsheetml/2006/main" count="61" uniqueCount="53">
  <si>
    <t>NAME</t>
  </si>
  <si>
    <t>ADDRESS</t>
  </si>
  <si>
    <t>CITY</t>
  </si>
  <si>
    <t>STATE</t>
  </si>
  <si>
    <t>ZIP</t>
  </si>
  <si>
    <t>EMAIL</t>
  </si>
  <si>
    <t>AUTHORIZED BY</t>
  </si>
  <si>
    <t>TITLE</t>
  </si>
  <si>
    <t>PHONE</t>
  </si>
  <si>
    <t>TAX ME LLC</t>
  </si>
  <si>
    <t>TOTAL NUMBER OF FORMS</t>
  </si>
  <si>
    <t>YOUR COST</t>
  </si>
  <si>
    <t>VALIDATE TEMPLATE</t>
  </si>
  <si>
    <r>
      <t xml:space="preserve">CLICK ANY </t>
    </r>
    <r>
      <rPr>
        <b/>
        <u/>
        <sz val="10"/>
        <color theme="8"/>
        <rFont val="Calibri"/>
        <family val="2"/>
        <scheme val="minor"/>
      </rPr>
      <t>BLUE</t>
    </r>
    <r>
      <rPr>
        <sz val="10"/>
        <rFont val="Calibri"/>
        <family val="2"/>
        <scheme val="minor"/>
      </rPr>
      <t xml:space="preserve"> LINK FOR DETAIL INSTRUCTIONS ON SPECIFIC TOPIC</t>
    </r>
  </si>
  <si>
    <t>DENOTES REQUIRED FIELDS</t>
  </si>
  <si>
    <t>CLICK HERE FOR INSTRUCTIONS</t>
  </si>
  <si>
    <t>EMPLOYER NAME</t>
  </si>
  <si>
    <t>EMPLOYER TIN</t>
  </si>
  <si>
    <t>EMPLOYER</t>
  </si>
  <si>
    <t>EMPLOYEES</t>
  </si>
  <si>
    <t>KIND OF PAYER</t>
  </si>
  <si>
    <t>SOCIAL SECURITY WAGES</t>
  </si>
  <si>
    <t>SOCIAL SECURITY TAX WITHHELD</t>
  </si>
  <si>
    <t>MEDICARE WAGES AND TIPS</t>
  </si>
  <si>
    <t>MEDICARE TAX WITHHLED</t>
  </si>
  <si>
    <t>WAGES, TIPS, OTHER COMPENSATION</t>
  </si>
  <si>
    <t>TOTALS &gt;&gt;</t>
  </si>
  <si>
    <t>KIND OF EMPLOYER</t>
  </si>
  <si>
    <t>SOC SEC NUMBER</t>
  </si>
  <si>
    <t>TOTAL WAGES</t>
  </si>
  <si>
    <t>TOTAL FITW</t>
  </si>
  <si>
    <t>TYPE OF EMPLOYER</t>
  </si>
  <si>
    <t>EIN</t>
  </si>
  <si>
    <t>CLOSE BUSINESS</t>
  </si>
  <si>
    <t>errors-&gt;</t>
  </si>
  <si>
    <t>missing employer info</t>
  </si>
  <si>
    <t>incorrect ein format</t>
  </si>
  <si>
    <t>social security tax exceeds 6.2% limit</t>
  </si>
  <si>
    <t>medicare tax exceeds 1.45% limit</t>
  </si>
  <si>
    <t>social security wages exceed limit</t>
  </si>
  <si>
    <t>ssn incorrect format</t>
  </si>
  <si>
    <t>incorrect kind of employer</t>
  </si>
  <si>
    <t>incorrect kind of payer</t>
  </si>
  <si>
    <t>duplicate name found</t>
  </si>
  <si>
    <t>error ss-med tax or med wages</t>
  </si>
  <si>
    <t>state must be 2 letter code</t>
  </si>
  <si>
    <t>zip code must be 5 digits</t>
  </si>
  <si>
    <t>TRANSMITTAL OF GUAM WAGE AND TAX STATEMENTS - ORIGINAL SUBMISSIONS ONLY - CORRECTIONS ARE NOT SUPPORTED.</t>
  </si>
  <si>
    <t>GUAM</t>
  </si>
  <si>
    <t>jurisdiction</t>
  </si>
  <si>
    <t>MUST BE LEFT BLANK</t>
  </si>
  <si>
    <t>GU</t>
  </si>
  <si>
    <t>GUAM INCOME TAX WITHHELD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</si>
</sst>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&lt;=9999999]###\-####;\(###\)\ ###\-####"/>
  </numFmts>
  <fonts count="19" x14ac:knownFonts="1"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8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0"/>
      <color indexed="81"/>
      <name val="Tahoma"/>
      <family val="2"/>
    </font>
    <font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Protection="1"/>
    <xf numFmtId="0" fontId="1" fillId="2" borderId="5" xfId="0" applyFont="1" applyFill="1" applyBorder="1" applyAlignment="1" applyProtection="1">
      <alignment horizontal="center"/>
      <protection locked="0"/>
    </xf>
    <xf numFmtId="0" fontId="6" fillId="0" borderId="0" xfId="0" applyFont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49" fontId="8" fillId="3" borderId="1" xfId="0" applyNumberFormat="1" applyFont="1" applyFill="1" applyBorder="1" applyAlignment="1" applyProtection="1">
      <alignment horizontal="center"/>
      <protection locked="0"/>
    </xf>
    <xf numFmtId="49" fontId="8" fillId="2" borderId="1" xfId="0" applyNumberFormat="1" applyFont="1" applyFill="1" applyBorder="1" applyAlignment="1" applyProtection="1">
      <alignment horizontal="center"/>
      <protection locked="0"/>
    </xf>
    <xf numFmtId="49" fontId="1" fillId="2" borderId="5" xfId="0" applyNumberFormat="1" applyFont="1" applyFill="1" applyBorder="1" applyAlignment="1" applyProtection="1">
      <alignment horizontal="right"/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43" fontId="1" fillId="3" borderId="1" xfId="2" applyFont="1" applyFill="1" applyBorder="1" applyProtection="1">
      <protection locked="0"/>
    </xf>
    <xf numFmtId="164" fontId="1" fillId="3" borderId="5" xfId="0" applyNumberFormat="1" applyFont="1" applyFill="1" applyBorder="1" applyAlignment="1" applyProtection="1">
      <alignment horizontal="center"/>
      <protection locked="0"/>
    </xf>
    <xf numFmtId="49" fontId="8" fillId="3" borderId="2" xfId="1" applyNumberFormat="1" applyFont="1" applyFill="1" applyBorder="1" applyAlignment="1" applyProtection="1">
      <alignment horizontal="left"/>
      <protection locked="0"/>
    </xf>
    <xf numFmtId="0" fontId="7" fillId="0" borderId="2" xfId="0" applyFont="1" applyBorder="1" applyAlignment="1" applyProtection="1"/>
    <xf numFmtId="0" fontId="8" fillId="0" borderId="0" xfId="0" applyFont="1" applyProtection="1"/>
    <xf numFmtId="0" fontId="1" fillId="0" borderId="0" xfId="0" applyFont="1" applyAlignment="1" applyProtection="1">
      <alignment horizontal="left"/>
    </xf>
    <xf numFmtId="2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2" fillId="0" borderId="2" xfId="0" applyFont="1" applyBorder="1" applyAlignment="1" applyProtection="1"/>
    <xf numFmtId="0" fontId="2" fillId="0" borderId="3" xfId="0" applyFont="1" applyBorder="1" applyAlignment="1" applyProtection="1"/>
    <xf numFmtId="0" fontId="3" fillId="0" borderId="0" xfId="0" applyFont="1" applyProtection="1"/>
    <xf numFmtId="0" fontId="5" fillId="0" borderId="4" xfId="1" applyFont="1" applyBorder="1" applyAlignment="1" applyProtection="1">
      <alignment horizontal="center"/>
    </xf>
    <xf numFmtId="0" fontId="10" fillId="0" borderId="3" xfId="0" applyFont="1" applyBorder="1" applyAlignment="1" applyProtection="1">
      <alignment vertical="center"/>
    </xf>
    <xf numFmtId="43" fontId="7" fillId="0" borderId="3" xfId="0" applyNumberFormat="1" applyFont="1" applyBorder="1" applyAlignment="1" applyProtection="1">
      <alignment horizontal="right" vertical="center"/>
    </xf>
    <xf numFmtId="0" fontId="12" fillId="0" borderId="3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right"/>
    </xf>
    <xf numFmtId="0" fontId="13" fillId="0" borderId="3" xfId="0" applyFont="1" applyBorder="1" applyAlignment="1" applyProtection="1"/>
    <xf numFmtId="0" fontId="14" fillId="0" borderId="3" xfId="0" applyFont="1" applyBorder="1" applyAlignment="1" applyProtection="1"/>
    <xf numFmtId="0" fontId="1" fillId="0" borderId="0" xfId="0" applyNumberFormat="1" applyFont="1" applyProtection="1"/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</xf>
    <xf numFmtId="0" fontId="13" fillId="0" borderId="3" xfId="0" applyFont="1" applyBorder="1" applyAlignment="1" applyProtection="1">
      <protection hidden="1"/>
    </xf>
    <xf numFmtId="43" fontId="12" fillId="0" borderId="3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/>
    <xf numFmtId="0" fontId="7" fillId="0" borderId="4" xfId="0" applyFont="1" applyBorder="1" applyAlignment="1" applyProtection="1">
      <alignment horizontal="center"/>
    </xf>
    <xf numFmtId="0" fontId="5" fillId="0" borderId="3" xfId="1" applyFont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5" fillId="0" borderId="3" xfId="1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/>
      <protection locked="0"/>
    </xf>
    <xf numFmtId="49" fontId="1" fillId="4" borderId="5" xfId="0" applyNumberFormat="1" applyFont="1" applyFill="1" applyBorder="1" applyAlignment="1" applyProtection="1">
      <alignment horizontal="center"/>
      <protection locked="0"/>
    </xf>
    <xf numFmtId="43" fontId="1" fillId="4" borderId="1" xfId="2" applyFont="1" applyFill="1" applyBorder="1" applyProtection="1">
      <protection locked="0"/>
    </xf>
    <xf numFmtId="0" fontId="12" fillId="0" borderId="3" xfId="0" applyFont="1" applyBorder="1" applyAlignment="1" applyProtection="1">
      <alignment horizontal="center" vertical="center"/>
      <protection hidden="1"/>
    </xf>
    <xf numFmtId="43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center" vertical="center"/>
      <protection hidden="1"/>
    </xf>
    <xf numFmtId="0" fontId="18" fillId="0" borderId="0" xfId="0" applyFo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5" fillId="0" borderId="0" xfId="1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5" fillId="0" borderId="3" xfId="1" applyFont="1" applyBorder="1" applyAlignment="1" applyProtection="1">
      <alignment horizontal="center"/>
    </xf>
    <xf numFmtId="0" fontId="16" fillId="4" borderId="3" xfId="1" applyFont="1" applyFill="1" applyBorder="1" applyAlignment="1" applyProtection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66"/>
      <color rgb="FFFF9393"/>
      <color rgb="FF0563C1"/>
      <color rgb="FFFF8700"/>
      <color rgb="FF616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x-me.com/p_inst_w2.php" TargetMode="External"/><Relationship Id="rId13" Type="http://schemas.openxmlformats.org/officeDocument/2006/relationships/hyperlink" Target="https://tax-me.com/p_inst_w2.php" TargetMode="External"/><Relationship Id="rId18" Type="http://schemas.openxmlformats.org/officeDocument/2006/relationships/hyperlink" Target="https://tax-me.com/p_inst_w2.php" TargetMode="External"/><Relationship Id="rId26" Type="http://schemas.openxmlformats.org/officeDocument/2006/relationships/hyperlink" Target="https://tax-me.com/p_inst_w2.php" TargetMode="External"/><Relationship Id="rId3" Type="http://schemas.openxmlformats.org/officeDocument/2006/relationships/hyperlink" Target="https://tax-me.com/p_inst_w2.php" TargetMode="External"/><Relationship Id="rId21" Type="http://schemas.openxmlformats.org/officeDocument/2006/relationships/hyperlink" Target="https://tax-me.com/p_inst_w2.php" TargetMode="External"/><Relationship Id="rId7" Type="http://schemas.openxmlformats.org/officeDocument/2006/relationships/hyperlink" Target="https://tax-me.com/p_inst_w2.php" TargetMode="External"/><Relationship Id="rId12" Type="http://schemas.openxmlformats.org/officeDocument/2006/relationships/hyperlink" Target="https://tax-me.com/p_inst_w2.php" TargetMode="External"/><Relationship Id="rId17" Type="http://schemas.openxmlformats.org/officeDocument/2006/relationships/hyperlink" Target="https://tax-me.com/p_inst_w2.php" TargetMode="External"/><Relationship Id="rId25" Type="http://schemas.openxmlformats.org/officeDocument/2006/relationships/hyperlink" Target="https://tax-me.com/p_inst_w2.php" TargetMode="External"/><Relationship Id="rId2" Type="http://schemas.openxmlformats.org/officeDocument/2006/relationships/hyperlink" Target="https://tax-me.com/p_inst_w2.php" TargetMode="External"/><Relationship Id="rId16" Type="http://schemas.openxmlformats.org/officeDocument/2006/relationships/hyperlink" Target="https://tax-me.com/p_inst_w2.php" TargetMode="External"/><Relationship Id="rId20" Type="http://schemas.openxmlformats.org/officeDocument/2006/relationships/hyperlink" Target="https://tax-me.com/p_inst_w2.php" TargetMode="External"/><Relationship Id="rId29" Type="http://schemas.openxmlformats.org/officeDocument/2006/relationships/comments" Target="../comments1.xml"/><Relationship Id="rId1" Type="http://schemas.openxmlformats.org/officeDocument/2006/relationships/hyperlink" Target="https://tax-me.com/p_inst_w2.php" TargetMode="External"/><Relationship Id="rId6" Type="http://schemas.openxmlformats.org/officeDocument/2006/relationships/hyperlink" Target="https://tax-me.com/p_inst_w2.php" TargetMode="External"/><Relationship Id="rId11" Type="http://schemas.openxmlformats.org/officeDocument/2006/relationships/hyperlink" Target="https://tax-me.com/p_inst_w2.php" TargetMode="External"/><Relationship Id="rId24" Type="http://schemas.openxmlformats.org/officeDocument/2006/relationships/hyperlink" Target="https://tax-me.com/p_inst_w2.php" TargetMode="External"/><Relationship Id="rId5" Type="http://schemas.openxmlformats.org/officeDocument/2006/relationships/hyperlink" Target="https://tax-me.com/p_inst_w2.php" TargetMode="External"/><Relationship Id="rId15" Type="http://schemas.openxmlformats.org/officeDocument/2006/relationships/hyperlink" Target="https://tax-me.com/p_inst_w2.php" TargetMode="External"/><Relationship Id="rId23" Type="http://schemas.openxmlformats.org/officeDocument/2006/relationships/hyperlink" Target="https://tax-me.com/p_inst_w2.php" TargetMode="External"/><Relationship Id="rId28" Type="http://schemas.openxmlformats.org/officeDocument/2006/relationships/vmlDrawing" Target="../drawings/vmlDrawing1.vml"/><Relationship Id="rId10" Type="http://schemas.openxmlformats.org/officeDocument/2006/relationships/hyperlink" Target="https://tax-me.com/p_inst_w2.php" TargetMode="External"/><Relationship Id="rId19" Type="http://schemas.openxmlformats.org/officeDocument/2006/relationships/hyperlink" Target="https://tax-me.com/p_inst_w2.php" TargetMode="External"/><Relationship Id="rId4" Type="http://schemas.openxmlformats.org/officeDocument/2006/relationships/hyperlink" Target="https://tax-me.com/p_inst_w2.php" TargetMode="External"/><Relationship Id="rId9" Type="http://schemas.openxmlformats.org/officeDocument/2006/relationships/hyperlink" Target="https://tax-me.com/p_inst_w2.php" TargetMode="External"/><Relationship Id="rId14" Type="http://schemas.openxmlformats.org/officeDocument/2006/relationships/hyperlink" Target="https://tax-me.com/p_inst_w2.php" TargetMode="External"/><Relationship Id="rId22" Type="http://schemas.openxmlformats.org/officeDocument/2006/relationships/hyperlink" Target="https://tax-me.com/p_inst_w2.php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60"/>
  <sheetViews>
    <sheetView showGridLines="0" tabSelected="1" zoomScaleNormal="100" workbookViewId="0">
      <selection activeCell="A12" sqref="A12"/>
    </sheetView>
  </sheetViews>
  <sheetFormatPr defaultColWidth="8.6640625" defaultRowHeight="12.75" x14ac:dyDescent="0.2"/>
  <cols>
    <col min="1" max="1" width="40.6640625" style="1" customWidth="1"/>
    <col min="2" max="2" width="15.1640625" style="1" customWidth="1"/>
    <col min="3" max="3" width="36.6640625" style="1" customWidth="1"/>
    <col min="4" max="4" width="21.33203125" style="1" customWidth="1"/>
    <col min="5" max="5" width="8.83203125" style="1" customWidth="1"/>
    <col min="6" max="6" width="11.6640625" style="1" customWidth="1"/>
    <col min="7" max="14" width="22.6640625" style="1" customWidth="1"/>
    <col min="15" max="16" width="4.1640625" style="1" customWidth="1"/>
    <col min="17" max="17" width="33.1640625" style="1" customWidth="1"/>
    <col min="18" max="18" width="22.6640625" style="1" customWidth="1"/>
    <col min="19" max="22" width="8.6640625" style="18" hidden="1" customWidth="1"/>
    <col min="23" max="23" width="8.6640625" style="18"/>
    <col min="24" max="16384" width="8.6640625" style="1"/>
  </cols>
  <sheetData>
    <row r="1" spans="1:23" ht="21" x14ac:dyDescent="0.35">
      <c r="A1" s="17" t="s">
        <v>9</v>
      </c>
      <c r="B1" s="42">
        <v>2025</v>
      </c>
    </row>
    <row r="2" spans="1:23" x14ac:dyDescent="0.2">
      <c r="A2" s="3" t="s">
        <v>47</v>
      </c>
    </row>
    <row r="3" spans="1:23" x14ac:dyDescent="0.2">
      <c r="A3" s="18" t="s">
        <v>13</v>
      </c>
      <c r="E3" s="58" t="s">
        <v>15</v>
      </c>
      <c r="F3" s="58"/>
      <c r="G3" s="58"/>
      <c r="I3" s="56" t="s">
        <v>14</v>
      </c>
      <c r="J3" s="57"/>
    </row>
    <row r="4" spans="1:23" hidden="1" x14ac:dyDescent="0.2">
      <c r="A4" s="1" t="s">
        <v>12</v>
      </c>
      <c r="B4" s="19" t="str">
        <f>"TAXMEXLSXTEMPLATE"</f>
        <v>TAXMEXLSXTEMPLATE</v>
      </c>
      <c r="C4" s="1" t="s">
        <v>29</v>
      </c>
      <c r="D4" s="20">
        <f>G14</f>
        <v>0</v>
      </c>
      <c r="E4" s="38" t="s">
        <v>34</v>
      </c>
      <c r="F4" s="21" t="str">
        <f>IF(COUNTBLANK(A12:H12)+COUNTBLANK(J12)+COUNTBLANK(L12:M12)&gt;0,"X","")</f>
        <v>X</v>
      </c>
      <c r="G4" s="19" t="s">
        <v>35</v>
      </c>
      <c r="H4" s="21"/>
      <c r="I4" s="21" t="str">
        <f>IF(COUNTBLANK(S16:S60)&lt;&gt;45,"X","")</f>
        <v/>
      </c>
      <c r="J4" s="19" t="s">
        <v>40</v>
      </c>
      <c r="K4" s="21"/>
      <c r="L4" s="21" t="str">
        <f>IF(AND(E12&lt;&gt;"",LEN(E12)&lt;&gt;2),"X","")</f>
        <v/>
      </c>
      <c r="M4" s="19" t="s">
        <v>45</v>
      </c>
      <c r="N4" s="21"/>
      <c r="O4" s="21"/>
      <c r="P4" s="21"/>
      <c r="Q4" s="21"/>
      <c r="R4" s="21"/>
    </row>
    <row r="5" spans="1:23" hidden="1" x14ac:dyDescent="0.2">
      <c r="A5" s="1" t="s">
        <v>16</v>
      </c>
      <c r="B5" s="19" t="str">
        <f>IF(A12="","",A12)</f>
        <v/>
      </c>
      <c r="C5" s="1" t="s">
        <v>30</v>
      </c>
      <c r="D5" s="20">
        <f>H14</f>
        <v>0</v>
      </c>
      <c r="F5" s="21" t="str">
        <f>IF(AND(LEN(MID(SUBSTITUTE(B12,"-","",1),1,100))=9,MID(B12,3,1)="-"),"","X")</f>
        <v>X</v>
      </c>
      <c r="G5" s="20" t="s">
        <v>36</v>
      </c>
      <c r="H5" s="33"/>
      <c r="I5" s="21" t="str">
        <f>IF(AND(D6&lt;&gt;"",D6&lt;&gt;941,D6&lt;&gt;944,D6&lt;&gt;"Hshld emp"),"X","")</f>
        <v/>
      </c>
      <c r="J5" s="19" t="s">
        <v>42</v>
      </c>
      <c r="K5" s="33"/>
      <c r="L5" s="21" t="str">
        <f>IF(AND(F12&lt;&gt;"",LEN(F12)&lt;&gt;5),"X","")</f>
        <v/>
      </c>
      <c r="M5" s="19" t="s">
        <v>46</v>
      </c>
      <c r="N5" s="21"/>
      <c r="O5" s="33"/>
      <c r="P5" s="33"/>
    </row>
    <row r="6" spans="1:23" hidden="1" x14ac:dyDescent="0.2">
      <c r="A6" s="1" t="s">
        <v>17</v>
      </c>
      <c r="B6" s="19" t="str">
        <f>TEXT(RIGHT(B12,3),"xxxxxx###")</f>
        <v/>
      </c>
      <c r="C6" s="1" t="s">
        <v>20</v>
      </c>
      <c r="D6" s="19" t="str">
        <f>IF(G12="","",G12)</f>
        <v/>
      </c>
      <c r="E6" s="38"/>
      <c r="F6" s="21" t="str">
        <f>IF(J14&gt;ROUND((I14*0.062),2)+1,"X","")</f>
        <v/>
      </c>
      <c r="G6" s="1" t="s">
        <v>37</v>
      </c>
      <c r="I6" s="21" t="str">
        <f>IF(AND(D7&lt;&gt;"",D7&lt;&gt;"REGULAR",D7&lt;&gt;"501C NON-GOVT"),"X","")</f>
        <v/>
      </c>
      <c r="J6" s="19" t="s">
        <v>41</v>
      </c>
      <c r="L6" s="21" t="s">
        <v>48</v>
      </c>
      <c r="M6" s="1" t="s">
        <v>49</v>
      </c>
    </row>
    <row r="7" spans="1:23" hidden="1" x14ac:dyDescent="0.2">
      <c r="A7" s="1" t="s">
        <v>10</v>
      </c>
      <c r="B7" s="19">
        <f>COUNTA(A16:A60)</f>
        <v>0</v>
      </c>
      <c r="C7" s="1" t="s">
        <v>31</v>
      </c>
      <c r="D7" s="19" t="str">
        <f>IF(H12="","",H12)</f>
        <v/>
      </c>
      <c r="F7" s="21" t="str">
        <f>IF(L14&gt;ROUND((K14*0.0145),2)+1,"X","")</f>
        <v/>
      </c>
      <c r="G7" s="1" t="s">
        <v>38</v>
      </c>
      <c r="I7" s="21" t="str">
        <f>IF(COUNTBLANK(U16:U60)&lt;&gt;45,"X","")</f>
        <v/>
      </c>
      <c r="J7" s="1" t="s">
        <v>43</v>
      </c>
    </row>
    <row r="8" spans="1:23" hidden="1" x14ac:dyDescent="0.2">
      <c r="A8" s="1" t="s">
        <v>11</v>
      </c>
      <c r="B8" s="19">
        <f>IF(B7=0,0,MAX(35,B7*5))</f>
        <v>0</v>
      </c>
      <c r="C8" s="1" t="s">
        <v>6</v>
      </c>
      <c r="D8" s="1" t="str">
        <f>LOWER(IF(J12="","",J12))</f>
        <v/>
      </c>
      <c r="F8" s="21" t="str">
        <f>IF(COUNTBLANK(T16:T60)&lt;&gt;45,"X","")</f>
        <v/>
      </c>
      <c r="G8" s="1" t="s">
        <v>39</v>
      </c>
      <c r="I8" s="21" t="str">
        <f>IF(COUNTBLANK(V16:V60)&lt;&gt;45,"X","")</f>
        <v/>
      </c>
      <c r="J8" s="1" t="s">
        <v>44</v>
      </c>
    </row>
    <row r="9" spans="1:23" hidden="1" x14ac:dyDescent="0.2"/>
    <row r="10" spans="1:23" s="24" customFormat="1" ht="21" x14ac:dyDescent="0.35">
      <c r="A10" s="22" t="s">
        <v>18</v>
      </c>
      <c r="B10" s="39" t="str">
        <f>IF(B12="","",IF(F5="X",G5,IF(I5="X",J5,IF(I6="X",J6,IF(L4="X",M4,IF(L5="X",M5,""))))))</f>
        <v/>
      </c>
      <c r="C10" s="34"/>
      <c r="D10" s="34"/>
      <c r="E10" s="34"/>
      <c r="F10" s="34"/>
      <c r="G10" s="34"/>
      <c r="H10" s="34"/>
      <c r="I10" s="34"/>
      <c r="J10" s="35"/>
      <c r="K10" s="35"/>
      <c r="L10" s="35"/>
      <c r="M10" s="41"/>
      <c r="S10" s="52"/>
      <c r="T10" s="52"/>
      <c r="U10" s="52"/>
      <c r="V10" s="52"/>
      <c r="W10" s="52"/>
    </row>
    <row r="11" spans="1:23" s="21" customFormat="1" x14ac:dyDescent="0.2">
      <c r="A11" s="43" t="s">
        <v>0</v>
      </c>
      <c r="B11" s="43" t="s">
        <v>32</v>
      </c>
      <c r="C11" s="43" t="s">
        <v>1</v>
      </c>
      <c r="D11" s="43" t="s">
        <v>2</v>
      </c>
      <c r="E11" s="43" t="s">
        <v>3</v>
      </c>
      <c r="F11" s="43" t="s">
        <v>4</v>
      </c>
      <c r="G11" s="43" t="s">
        <v>20</v>
      </c>
      <c r="H11" s="43" t="s">
        <v>27</v>
      </c>
      <c r="I11" s="44" t="s">
        <v>33</v>
      </c>
      <c r="J11" s="61" t="s">
        <v>6</v>
      </c>
      <c r="K11" s="61"/>
      <c r="L11" s="43" t="s">
        <v>7</v>
      </c>
      <c r="M11" s="25" t="s">
        <v>8</v>
      </c>
      <c r="N11" s="1"/>
      <c r="S11" s="53"/>
      <c r="T11" s="53"/>
      <c r="U11" s="53"/>
      <c r="V11" s="53"/>
      <c r="W11" s="53"/>
    </row>
    <row r="12" spans="1:23" x14ac:dyDescent="0.2">
      <c r="A12" s="7"/>
      <c r="B12" s="9"/>
      <c r="C12" s="7"/>
      <c r="D12" s="7"/>
      <c r="E12" s="2"/>
      <c r="F12" s="10"/>
      <c r="G12" s="12"/>
      <c r="H12" s="12"/>
      <c r="I12" s="37"/>
      <c r="J12" s="59"/>
      <c r="K12" s="60"/>
      <c r="L12" s="13"/>
      <c r="M12" s="32"/>
    </row>
    <row r="13" spans="1:23" x14ac:dyDescent="0.2">
      <c r="B13" s="36"/>
    </row>
    <row r="14" spans="1:23" s="24" customFormat="1" ht="21" x14ac:dyDescent="0.35">
      <c r="A14" s="22" t="s">
        <v>19</v>
      </c>
      <c r="B14" s="39" t="str">
        <f>IF(F6&lt;&gt;"",G6,IF(F7&lt;&gt;"",G7,IF(F8&lt;&gt;"",G8,IF(I4&lt;&gt;"",J4,IF(I5&lt;&gt;"",J5,IF(I6&lt;&gt;"",J6,IF(I7&lt;&gt;"",J7,IF(I8&lt;&gt;"",J8,""))))))))</f>
        <v/>
      </c>
      <c r="C14" s="23"/>
      <c r="D14" s="23"/>
      <c r="E14" s="26"/>
      <c r="F14" s="27" t="s">
        <v>26</v>
      </c>
      <c r="G14" s="40">
        <f>ROUND(SUM(G16:G60),2)</f>
        <v>0</v>
      </c>
      <c r="H14" s="40">
        <f t="shared" ref="H14:L14" si="0">ROUND(SUM(H16:H60),2)</f>
        <v>0</v>
      </c>
      <c r="I14" s="40">
        <f t="shared" si="0"/>
        <v>0</v>
      </c>
      <c r="J14" s="40">
        <f t="shared" si="0"/>
        <v>0</v>
      </c>
      <c r="K14" s="40">
        <f t="shared" si="0"/>
        <v>0</v>
      </c>
      <c r="L14" s="40">
        <f t="shared" si="0"/>
        <v>0</v>
      </c>
      <c r="M14" s="49" t="s">
        <v>51</v>
      </c>
      <c r="N14" s="51"/>
      <c r="O14" s="50"/>
      <c r="P14" s="50"/>
      <c r="Q14" s="28"/>
      <c r="R14" s="29"/>
      <c r="S14" s="52"/>
      <c r="T14" s="52"/>
      <c r="U14" s="52"/>
      <c r="V14" s="52"/>
      <c r="W14" s="52"/>
    </row>
    <row r="15" spans="1:23" s="31" customFormat="1" ht="39.950000000000003" customHeight="1" x14ac:dyDescent="0.2">
      <c r="A15" s="30" t="s">
        <v>0</v>
      </c>
      <c r="B15" s="30" t="s">
        <v>28</v>
      </c>
      <c r="C15" s="30" t="s">
        <v>1</v>
      </c>
      <c r="D15" s="45" t="s">
        <v>2</v>
      </c>
      <c r="E15" s="45" t="s">
        <v>3</v>
      </c>
      <c r="F15" s="45" t="s">
        <v>4</v>
      </c>
      <c r="G15" s="30" t="s">
        <v>25</v>
      </c>
      <c r="H15" s="30" t="s">
        <v>52</v>
      </c>
      <c r="I15" s="30" t="s">
        <v>21</v>
      </c>
      <c r="J15" s="30" t="s">
        <v>22</v>
      </c>
      <c r="K15" s="30" t="s">
        <v>23</v>
      </c>
      <c r="L15" s="30" t="s">
        <v>24</v>
      </c>
      <c r="M15" s="62" t="s">
        <v>50</v>
      </c>
      <c r="N15" s="62"/>
      <c r="O15" s="62"/>
      <c r="P15" s="62"/>
      <c r="Q15" s="30" t="s">
        <v>5</v>
      </c>
      <c r="R15" s="30" t="s">
        <v>8</v>
      </c>
      <c r="S15" s="54"/>
      <c r="T15" s="54"/>
      <c r="U15" s="54"/>
      <c r="V15" s="54"/>
      <c r="W15" s="54"/>
    </row>
    <row r="16" spans="1:23" x14ac:dyDescent="0.2">
      <c r="A16" s="6"/>
      <c r="B16" s="8"/>
      <c r="C16" s="5"/>
      <c r="D16" s="5"/>
      <c r="E16" s="4"/>
      <c r="F16" s="11"/>
      <c r="G16" s="14"/>
      <c r="H16" s="14"/>
      <c r="I16" s="14"/>
      <c r="J16" s="14"/>
      <c r="K16" s="14"/>
      <c r="L16" s="14"/>
      <c r="M16" s="46"/>
      <c r="N16" s="47"/>
      <c r="O16" s="48"/>
      <c r="P16" s="48"/>
      <c r="Q16" s="16"/>
      <c r="R16" s="15"/>
      <c r="S16" s="55" t="str">
        <f>IF(B16="","",IF(LEN(B16)&lt;&gt;11,"X",IF(LEN(SUBSTITUTE(B16,"-",""))&lt;&gt;9,"X",IF(FIND("-",B16,1)&lt;&gt;4,"X",IF(FIND("-",B16,5)&lt;&gt;7,"X","")))))</f>
        <v/>
      </c>
      <c r="T16" s="55" t="str">
        <f>IF(I16&gt;176100,"X","")</f>
        <v/>
      </c>
      <c r="U16" s="55" t="str">
        <f>IF(COUNTIF(A16:$A$60, A16)&gt;1, "X", "")</f>
        <v/>
      </c>
      <c r="V16" s="55" t="str">
        <f>IF(OR(AND(K16&gt;0,L16=0),AND(I16&gt;0,J16=0),K16&lt;I16),"X","")</f>
        <v/>
      </c>
    </row>
    <row r="17" spans="1:22" x14ac:dyDescent="0.2">
      <c r="A17" s="6"/>
      <c r="B17" s="8"/>
      <c r="C17" s="5"/>
      <c r="D17" s="5"/>
      <c r="E17" s="4"/>
      <c r="F17" s="11"/>
      <c r="G17" s="14"/>
      <c r="H17" s="14"/>
      <c r="I17" s="14"/>
      <c r="J17" s="14"/>
      <c r="K17" s="14"/>
      <c r="L17" s="14"/>
      <c r="M17" s="46"/>
      <c r="N17" s="47"/>
      <c r="O17" s="48"/>
      <c r="P17" s="48"/>
      <c r="Q17" s="16"/>
      <c r="R17" s="15"/>
      <c r="S17" s="55" t="str">
        <f t="shared" ref="S17:S60" si="1">IF(B17="","",IF(LEN(B17)&lt;&gt;11,"X",IF(LEN(SUBSTITUTE(B17,"-",""))&lt;&gt;9,"X",IF(FIND("-",B17,1)&lt;&gt;4,"X",IF(FIND("-",B17,5)&lt;&gt;7,"X","")))))</f>
        <v/>
      </c>
      <c r="T17" s="55" t="str">
        <f>IF(I17&gt;176100,"X","")</f>
        <v/>
      </c>
      <c r="U17" s="55" t="str">
        <f>IF(COUNTIF(A17:$A$60, A17)&gt;1, "X", "")</f>
        <v/>
      </c>
      <c r="V17" s="55" t="str">
        <f t="shared" ref="V17:V60" si="2">IF(OR(AND(K17&gt;0,L17=0),AND(I17&gt;0,J17=0),K17&lt;I17),"X","")</f>
        <v/>
      </c>
    </row>
    <row r="18" spans="1:22" x14ac:dyDescent="0.2">
      <c r="A18" s="6"/>
      <c r="B18" s="8"/>
      <c r="C18" s="5"/>
      <c r="D18" s="5"/>
      <c r="E18" s="4"/>
      <c r="F18" s="11"/>
      <c r="G18" s="14"/>
      <c r="H18" s="14"/>
      <c r="I18" s="14"/>
      <c r="J18" s="14"/>
      <c r="K18" s="14"/>
      <c r="L18" s="14"/>
      <c r="M18" s="46"/>
      <c r="N18" s="47"/>
      <c r="O18" s="48"/>
      <c r="P18" s="48"/>
      <c r="Q18" s="16"/>
      <c r="R18" s="15"/>
      <c r="S18" s="55" t="str">
        <f t="shared" si="1"/>
        <v/>
      </c>
      <c r="T18" s="55" t="str">
        <f>IF(I18&gt;176100,"X","")</f>
        <v/>
      </c>
      <c r="U18" s="55" t="str">
        <f>IF(COUNTIF(A18:$A$60, A18)&gt;1, "X", "")</f>
        <v/>
      </c>
      <c r="V18" s="55" t="str">
        <f t="shared" si="2"/>
        <v/>
      </c>
    </row>
    <row r="19" spans="1:22" x14ac:dyDescent="0.2">
      <c r="A19" s="6"/>
      <c r="B19" s="8"/>
      <c r="C19" s="5"/>
      <c r="D19" s="5"/>
      <c r="E19" s="4"/>
      <c r="F19" s="11"/>
      <c r="G19" s="14"/>
      <c r="H19" s="14"/>
      <c r="I19" s="14"/>
      <c r="J19" s="14"/>
      <c r="K19" s="14"/>
      <c r="L19" s="14"/>
      <c r="M19" s="46"/>
      <c r="N19" s="47"/>
      <c r="O19" s="48"/>
      <c r="P19" s="48"/>
      <c r="Q19" s="16"/>
      <c r="R19" s="15"/>
      <c r="S19" s="55" t="str">
        <f t="shared" si="1"/>
        <v/>
      </c>
      <c r="T19" s="55" t="str">
        <f>IF(I19&gt;176100,"X","")</f>
        <v/>
      </c>
      <c r="U19" s="55" t="str">
        <f>IF(COUNTIF(A19:$A$60, A19)&gt;1, "X", "")</f>
        <v/>
      </c>
      <c r="V19" s="55" t="str">
        <f t="shared" si="2"/>
        <v/>
      </c>
    </row>
    <row r="20" spans="1:22" x14ac:dyDescent="0.2">
      <c r="A20" s="6"/>
      <c r="B20" s="8"/>
      <c r="C20" s="5"/>
      <c r="D20" s="5"/>
      <c r="E20" s="4"/>
      <c r="F20" s="11"/>
      <c r="G20" s="14"/>
      <c r="H20" s="14"/>
      <c r="I20" s="14"/>
      <c r="J20" s="14"/>
      <c r="K20" s="14"/>
      <c r="L20" s="14"/>
      <c r="M20" s="46"/>
      <c r="N20" s="47"/>
      <c r="O20" s="48"/>
      <c r="P20" s="48"/>
      <c r="Q20" s="16"/>
      <c r="R20" s="15"/>
      <c r="S20" s="55" t="str">
        <f t="shared" si="1"/>
        <v/>
      </c>
      <c r="T20" s="55" t="str">
        <f>IF(I20&gt;176100,"X","")</f>
        <v/>
      </c>
      <c r="U20" s="55" t="str">
        <f>IF(COUNTIF(A20:$A$60, A20)&gt;1, "X", "")</f>
        <v/>
      </c>
      <c r="V20" s="55" t="str">
        <f t="shared" si="2"/>
        <v/>
      </c>
    </row>
    <row r="21" spans="1:22" x14ac:dyDescent="0.2">
      <c r="A21" s="6"/>
      <c r="B21" s="8"/>
      <c r="C21" s="5"/>
      <c r="D21" s="5"/>
      <c r="E21" s="4"/>
      <c r="F21" s="11"/>
      <c r="G21" s="14"/>
      <c r="H21" s="14"/>
      <c r="I21" s="14"/>
      <c r="J21" s="14"/>
      <c r="K21" s="14"/>
      <c r="L21" s="14"/>
      <c r="M21" s="46"/>
      <c r="N21" s="47"/>
      <c r="O21" s="48"/>
      <c r="P21" s="48"/>
      <c r="Q21" s="16"/>
      <c r="R21" s="15"/>
      <c r="S21" s="55" t="str">
        <f t="shared" si="1"/>
        <v/>
      </c>
      <c r="T21" s="55" t="str">
        <f>IF(I21&gt;176100,"X","")</f>
        <v/>
      </c>
      <c r="U21" s="55" t="str">
        <f>IF(COUNTIF(A21:$A$60, A21)&gt;1, "X", "")</f>
        <v/>
      </c>
      <c r="V21" s="55" t="str">
        <f t="shared" si="2"/>
        <v/>
      </c>
    </row>
    <row r="22" spans="1:22" x14ac:dyDescent="0.2">
      <c r="A22" s="6"/>
      <c r="B22" s="8"/>
      <c r="C22" s="5"/>
      <c r="D22" s="5"/>
      <c r="E22" s="4"/>
      <c r="F22" s="11"/>
      <c r="G22" s="14"/>
      <c r="H22" s="14"/>
      <c r="I22" s="14"/>
      <c r="J22" s="14"/>
      <c r="K22" s="14"/>
      <c r="L22" s="14"/>
      <c r="M22" s="46"/>
      <c r="N22" s="47"/>
      <c r="O22" s="48"/>
      <c r="P22" s="48"/>
      <c r="Q22" s="16"/>
      <c r="R22" s="15"/>
      <c r="S22" s="55" t="str">
        <f t="shared" si="1"/>
        <v/>
      </c>
      <c r="T22" s="55" t="str">
        <f>IF(I22&gt;176100,"X","")</f>
        <v/>
      </c>
      <c r="U22" s="55" t="str">
        <f>IF(COUNTIF(A22:$A$60, A22)&gt;1, "X", "")</f>
        <v/>
      </c>
      <c r="V22" s="55" t="str">
        <f t="shared" si="2"/>
        <v/>
      </c>
    </row>
    <row r="23" spans="1:22" x14ac:dyDescent="0.2">
      <c r="A23" s="6"/>
      <c r="B23" s="8"/>
      <c r="C23" s="5"/>
      <c r="D23" s="5"/>
      <c r="E23" s="4"/>
      <c r="F23" s="11"/>
      <c r="G23" s="14"/>
      <c r="H23" s="14"/>
      <c r="I23" s="14"/>
      <c r="J23" s="14"/>
      <c r="K23" s="14"/>
      <c r="L23" s="14"/>
      <c r="M23" s="46"/>
      <c r="N23" s="47"/>
      <c r="O23" s="48"/>
      <c r="P23" s="48"/>
      <c r="Q23" s="16"/>
      <c r="R23" s="15"/>
      <c r="S23" s="55" t="str">
        <f t="shared" si="1"/>
        <v/>
      </c>
      <c r="T23" s="55" t="str">
        <f>IF(I23&gt;176100,"X","")</f>
        <v/>
      </c>
      <c r="U23" s="55" t="str">
        <f>IF(COUNTIF(A23:$A$60, A23)&gt;1, "X", "")</f>
        <v/>
      </c>
      <c r="V23" s="55" t="str">
        <f t="shared" si="2"/>
        <v/>
      </c>
    </row>
    <row r="24" spans="1:22" x14ac:dyDescent="0.2">
      <c r="A24" s="6"/>
      <c r="B24" s="8"/>
      <c r="C24" s="5"/>
      <c r="D24" s="5"/>
      <c r="E24" s="4"/>
      <c r="F24" s="11"/>
      <c r="G24" s="14"/>
      <c r="H24" s="14"/>
      <c r="I24" s="14"/>
      <c r="J24" s="14"/>
      <c r="K24" s="14"/>
      <c r="L24" s="14"/>
      <c r="M24" s="46"/>
      <c r="N24" s="47"/>
      <c r="O24" s="48"/>
      <c r="P24" s="48"/>
      <c r="Q24" s="16"/>
      <c r="R24" s="15"/>
      <c r="S24" s="55" t="str">
        <f t="shared" si="1"/>
        <v/>
      </c>
      <c r="T24" s="55" t="str">
        <f>IF(I24&gt;176100,"X","")</f>
        <v/>
      </c>
      <c r="U24" s="55" t="str">
        <f>IF(COUNTIF(A24:$A$60, A24)&gt;1, "X", "")</f>
        <v/>
      </c>
      <c r="V24" s="55" t="str">
        <f t="shared" si="2"/>
        <v/>
      </c>
    </row>
    <row r="25" spans="1:22" x14ac:dyDescent="0.2">
      <c r="A25" s="6"/>
      <c r="B25" s="8"/>
      <c r="C25" s="5"/>
      <c r="D25" s="5"/>
      <c r="E25" s="4"/>
      <c r="F25" s="11"/>
      <c r="G25" s="14"/>
      <c r="H25" s="14"/>
      <c r="I25" s="14"/>
      <c r="J25" s="14"/>
      <c r="K25" s="14"/>
      <c r="L25" s="14"/>
      <c r="M25" s="46"/>
      <c r="N25" s="47"/>
      <c r="O25" s="48"/>
      <c r="P25" s="48"/>
      <c r="Q25" s="16"/>
      <c r="R25" s="15"/>
      <c r="S25" s="55" t="str">
        <f t="shared" si="1"/>
        <v/>
      </c>
      <c r="T25" s="55" t="str">
        <f>IF(I25&gt;176100,"X","")</f>
        <v/>
      </c>
      <c r="U25" s="55" t="str">
        <f>IF(COUNTIF(A25:$A$60, A25)&gt;1, "X", "")</f>
        <v/>
      </c>
      <c r="V25" s="55" t="str">
        <f t="shared" si="2"/>
        <v/>
      </c>
    </row>
    <row r="26" spans="1:22" x14ac:dyDescent="0.2">
      <c r="A26" s="6"/>
      <c r="B26" s="8"/>
      <c r="C26" s="5"/>
      <c r="D26" s="5"/>
      <c r="E26" s="4"/>
      <c r="F26" s="11"/>
      <c r="G26" s="14"/>
      <c r="H26" s="14"/>
      <c r="I26" s="14"/>
      <c r="J26" s="14"/>
      <c r="K26" s="14"/>
      <c r="L26" s="14"/>
      <c r="M26" s="46"/>
      <c r="N26" s="47"/>
      <c r="O26" s="48"/>
      <c r="P26" s="48"/>
      <c r="Q26" s="16"/>
      <c r="R26" s="15"/>
      <c r="S26" s="55" t="str">
        <f t="shared" si="1"/>
        <v/>
      </c>
      <c r="T26" s="55" t="str">
        <f>IF(I26&gt;176100,"X","")</f>
        <v/>
      </c>
      <c r="U26" s="55" t="str">
        <f>IF(COUNTIF(A26:$A$60, A26)&gt;1, "X", "")</f>
        <v/>
      </c>
      <c r="V26" s="55" t="str">
        <f t="shared" si="2"/>
        <v/>
      </c>
    </row>
    <row r="27" spans="1:22" x14ac:dyDescent="0.2">
      <c r="A27" s="6"/>
      <c r="B27" s="8"/>
      <c r="C27" s="5"/>
      <c r="D27" s="5"/>
      <c r="E27" s="4"/>
      <c r="F27" s="11"/>
      <c r="G27" s="14"/>
      <c r="H27" s="14"/>
      <c r="I27" s="14"/>
      <c r="J27" s="14"/>
      <c r="K27" s="14"/>
      <c r="L27" s="14"/>
      <c r="M27" s="46"/>
      <c r="N27" s="47"/>
      <c r="O27" s="48"/>
      <c r="P27" s="48"/>
      <c r="Q27" s="16"/>
      <c r="R27" s="15"/>
      <c r="S27" s="55" t="str">
        <f t="shared" si="1"/>
        <v/>
      </c>
      <c r="T27" s="55" t="str">
        <f>IF(I27&gt;176100,"X","")</f>
        <v/>
      </c>
      <c r="U27" s="55" t="str">
        <f>IF(COUNTIF(A27:$A$60, A27)&gt;1, "X", "")</f>
        <v/>
      </c>
      <c r="V27" s="55" t="str">
        <f t="shared" si="2"/>
        <v/>
      </c>
    </row>
    <row r="28" spans="1:22" x14ac:dyDescent="0.2">
      <c r="A28" s="6"/>
      <c r="B28" s="8"/>
      <c r="C28" s="5"/>
      <c r="D28" s="5"/>
      <c r="E28" s="4"/>
      <c r="F28" s="11"/>
      <c r="G28" s="14"/>
      <c r="H28" s="14"/>
      <c r="I28" s="14"/>
      <c r="J28" s="14"/>
      <c r="K28" s="14"/>
      <c r="L28" s="14"/>
      <c r="M28" s="46"/>
      <c r="N28" s="47"/>
      <c r="O28" s="48"/>
      <c r="P28" s="48"/>
      <c r="Q28" s="16"/>
      <c r="R28" s="15"/>
      <c r="S28" s="55" t="str">
        <f t="shared" si="1"/>
        <v/>
      </c>
      <c r="T28" s="55" t="str">
        <f>IF(I28&gt;176100,"X","")</f>
        <v/>
      </c>
      <c r="U28" s="55" t="str">
        <f>IF(COUNTIF(A28:$A$60, A28)&gt;1, "X", "")</f>
        <v/>
      </c>
      <c r="V28" s="55" t="str">
        <f t="shared" si="2"/>
        <v/>
      </c>
    </row>
    <row r="29" spans="1:22" x14ac:dyDescent="0.2">
      <c r="A29" s="6"/>
      <c r="B29" s="8"/>
      <c r="C29" s="5"/>
      <c r="D29" s="5"/>
      <c r="E29" s="4"/>
      <c r="F29" s="11"/>
      <c r="G29" s="14"/>
      <c r="H29" s="14"/>
      <c r="I29" s="14"/>
      <c r="J29" s="14"/>
      <c r="K29" s="14"/>
      <c r="L29" s="14"/>
      <c r="M29" s="46"/>
      <c r="N29" s="47"/>
      <c r="O29" s="48"/>
      <c r="P29" s="48"/>
      <c r="Q29" s="16"/>
      <c r="R29" s="15"/>
      <c r="S29" s="55" t="str">
        <f t="shared" si="1"/>
        <v/>
      </c>
      <c r="T29" s="55" t="str">
        <f>IF(I29&gt;176100,"X","")</f>
        <v/>
      </c>
      <c r="U29" s="55" t="str">
        <f>IF(COUNTIF(A29:$A$60, A29)&gt;1, "X", "")</f>
        <v/>
      </c>
      <c r="V29" s="55" t="str">
        <f t="shared" si="2"/>
        <v/>
      </c>
    </row>
    <row r="30" spans="1:22" x14ac:dyDescent="0.2">
      <c r="A30" s="6"/>
      <c r="B30" s="8"/>
      <c r="C30" s="5"/>
      <c r="D30" s="5"/>
      <c r="E30" s="4"/>
      <c r="F30" s="11"/>
      <c r="G30" s="14"/>
      <c r="H30" s="14"/>
      <c r="I30" s="14"/>
      <c r="J30" s="14"/>
      <c r="K30" s="14"/>
      <c r="L30" s="14"/>
      <c r="M30" s="46"/>
      <c r="N30" s="47"/>
      <c r="O30" s="48"/>
      <c r="P30" s="48"/>
      <c r="Q30" s="16"/>
      <c r="R30" s="15"/>
      <c r="S30" s="55" t="str">
        <f t="shared" si="1"/>
        <v/>
      </c>
      <c r="T30" s="55" t="str">
        <f>IF(I30&gt;176100,"X","")</f>
        <v/>
      </c>
      <c r="U30" s="55" t="str">
        <f>IF(COUNTIF(A30:$A$60, A30)&gt;1, "X", "")</f>
        <v/>
      </c>
      <c r="V30" s="55" t="str">
        <f t="shared" si="2"/>
        <v/>
      </c>
    </row>
    <row r="31" spans="1:22" x14ac:dyDescent="0.2">
      <c r="A31" s="6"/>
      <c r="B31" s="8"/>
      <c r="C31" s="5"/>
      <c r="D31" s="5"/>
      <c r="E31" s="4"/>
      <c r="F31" s="11"/>
      <c r="G31" s="14"/>
      <c r="H31" s="14"/>
      <c r="I31" s="14"/>
      <c r="J31" s="14"/>
      <c r="K31" s="14"/>
      <c r="L31" s="14"/>
      <c r="M31" s="46"/>
      <c r="N31" s="47"/>
      <c r="O31" s="48"/>
      <c r="P31" s="48"/>
      <c r="Q31" s="16"/>
      <c r="R31" s="15"/>
      <c r="S31" s="55" t="str">
        <f t="shared" si="1"/>
        <v/>
      </c>
      <c r="T31" s="55" t="str">
        <f>IF(I31&gt;176100,"X","")</f>
        <v/>
      </c>
      <c r="U31" s="55" t="str">
        <f>IF(COUNTIF(A31:$A$60, A31)&gt;1, "X", "")</f>
        <v/>
      </c>
      <c r="V31" s="55" t="str">
        <f t="shared" si="2"/>
        <v/>
      </c>
    </row>
    <row r="32" spans="1:22" x14ac:dyDescent="0.2">
      <c r="A32" s="6"/>
      <c r="B32" s="8"/>
      <c r="C32" s="5"/>
      <c r="D32" s="5"/>
      <c r="E32" s="4"/>
      <c r="F32" s="11"/>
      <c r="G32" s="14"/>
      <c r="H32" s="14"/>
      <c r="I32" s="14"/>
      <c r="J32" s="14"/>
      <c r="K32" s="14"/>
      <c r="L32" s="14"/>
      <c r="M32" s="46"/>
      <c r="N32" s="47"/>
      <c r="O32" s="48"/>
      <c r="P32" s="48"/>
      <c r="Q32" s="16"/>
      <c r="R32" s="15"/>
      <c r="S32" s="55" t="str">
        <f t="shared" si="1"/>
        <v/>
      </c>
      <c r="T32" s="55" t="str">
        <f>IF(I32&gt;176100,"X","")</f>
        <v/>
      </c>
      <c r="U32" s="55" t="str">
        <f>IF(COUNTIF(A32:$A$60, A32)&gt;1, "X", "")</f>
        <v/>
      </c>
      <c r="V32" s="55" t="str">
        <f t="shared" si="2"/>
        <v/>
      </c>
    </row>
    <row r="33" spans="1:22" x14ac:dyDescent="0.2">
      <c r="A33" s="6"/>
      <c r="B33" s="8"/>
      <c r="C33" s="5"/>
      <c r="D33" s="5"/>
      <c r="E33" s="4"/>
      <c r="F33" s="11"/>
      <c r="G33" s="14"/>
      <c r="H33" s="14"/>
      <c r="I33" s="14"/>
      <c r="J33" s="14"/>
      <c r="K33" s="14"/>
      <c r="L33" s="14"/>
      <c r="M33" s="46"/>
      <c r="N33" s="47"/>
      <c r="O33" s="48"/>
      <c r="P33" s="48"/>
      <c r="Q33" s="16"/>
      <c r="R33" s="15"/>
      <c r="S33" s="55" t="str">
        <f t="shared" si="1"/>
        <v/>
      </c>
      <c r="T33" s="55" t="str">
        <f>IF(I33&gt;176100,"X","")</f>
        <v/>
      </c>
      <c r="U33" s="55" t="str">
        <f>IF(COUNTIF(A33:$A$60, A33)&gt;1, "X", "")</f>
        <v/>
      </c>
      <c r="V33" s="55" t="str">
        <f t="shared" si="2"/>
        <v/>
      </c>
    </row>
    <row r="34" spans="1:22" x14ac:dyDescent="0.2">
      <c r="A34" s="6"/>
      <c r="B34" s="8"/>
      <c r="C34" s="5"/>
      <c r="D34" s="5"/>
      <c r="E34" s="4"/>
      <c r="F34" s="11"/>
      <c r="G34" s="14"/>
      <c r="H34" s="14"/>
      <c r="I34" s="14"/>
      <c r="J34" s="14"/>
      <c r="K34" s="14"/>
      <c r="L34" s="14"/>
      <c r="M34" s="46"/>
      <c r="N34" s="47"/>
      <c r="O34" s="48"/>
      <c r="P34" s="48"/>
      <c r="Q34" s="16"/>
      <c r="R34" s="15"/>
      <c r="S34" s="55" t="str">
        <f t="shared" si="1"/>
        <v/>
      </c>
      <c r="T34" s="55" t="str">
        <f>IF(I34&gt;176100,"X","")</f>
        <v/>
      </c>
      <c r="U34" s="55" t="str">
        <f>IF(COUNTIF(A34:$A$60, A34)&gt;1, "X", "")</f>
        <v/>
      </c>
      <c r="V34" s="55" t="str">
        <f t="shared" si="2"/>
        <v/>
      </c>
    </row>
    <row r="35" spans="1:22" x14ac:dyDescent="0.2">
      <c r="A35" s="6"/>
      <c r="B35" s="8"/>
      <c r="C35" s="5"/>
      <c r="D35" s="5"/>
      <c r="E35" s="4"/>
      <c r="F35" s="11"/>
      <c r="G35" s="14"/>
      <c r="H35" s="14"/>
      <c r="I35" s="14"/>
      <c r="J35" s="14"/>
      <c r="K35" s="14"/>
      <c r="L35" s="14"/>
      <c r="M35" s="46"/>
      <c r="N35" s="47"/>
      <c r="O35" s="48"/>
      <c r="P35" s="48"/>
      <c r="Q35" s="16"/>
      <c r="R35" s="15"/>
      <c r="S35" s="55" t="str">
        <f t="shared" si="1"/>
        <v/>
      </c>
      <c r="T35" s="55" t="str">
        <f>IF(I35&gt;176100,"X","")</f>
        <v/>
      </c>
      <c r="U35" s="55" t="str">
        <f>IF(COUNTIF(A35:$A$60, A35)&gt;1, "X", "")</f>
        <v/>
      </c>
      <c r="V35" s="55" t="str">
        <f t="shared" si="2"/>
        <v/>
      </c>
    </row>
    <row r="36" spans="1:22" x14ac:dyDescent="0.2">
      <c r="A36" s="6"/>
      <c r="B36" s="8"/>
      <c r="C36" s="5"/>
      <c r="D36" s="5"/>
      <c r="E36" s="4"/>
      <c r="F36" s="11"/>
      <c r="G36" s="14"/>
      <c r="H36" s="14"/>
      <c r="I36" s="14"/>
      <c r="J36" s="14"/>
      <c r="K36" s="14"/>
      <c r="L36" s="14"/>
      <c r="M36" s="46"/>
      <c r="N36" s="47"/>
      <c r="O36" s="48"/>
      <c r="P36" s="48"/>
      <c r="Q36" s="16"/>
      <c r="R36" s="15"/>
      <c r="S36" s="55" t="str">
        <f t="shared" si="1"/>
        <v/>
      </c>
      <c r="T36" s="55" t="str">
        <f>IF(I36&gt;176100,"X","")</f>
        <v/>
      </c>
      <c r="U36" s="55" t="str">
        <f>IF(COUNTIF(A36:$A$60, A36)&gt;1, "X", "")</f>
        <v/>
      </c>
      <c r="V36" s="55" t="str">
        <f t="shared" si="2"/>
        <v/>
      </c>
    </row>
    <row r="37" spans="1:22" x14ac:dyDescent="0.2">
      <c r="A37" s="6"/>
      <c r="B37" s="8"/>
      <c r="C37" s="5"/>
      <c r="D37" s="5"/>
      <c r="E37" s="4"/>
      <c r="F37" s="11"/>
      <c r="G37" s="14"/>
      <c r="H37" s="14"/>
      <c r="I37" s="14"/>
      <c r="J37" s="14"/>
      <c r="K37" s="14"/>
      <c r="L37" s="14"/>
      <c r="M37" s="46"/>
      <c r="N37" s="47"/>
      <c r="O37" s="48"/>
      <c r="P37" s="48"/>
      <c r="Q37" s="16"/>
      <c r="R37" s="15"/>
      <c r="S37" s="55" t="str">
        <f t="shared" si="1"/>
        <v/>
      </c>
      <c r="T37" s="55" t="str">
        <f>IF(I37&gt;176100,"X","")</f>
        <v/>
      </c>
      <c r="U37" s="55" t="str">
        <f>IF(COUNTIF(A37:$A$60, A37)&gt;1, "X", "")</f>
        <v/>
      </c>
      <c r="V37" s="55" t="str">
        <f t="shared" si="2"/>
        <v/>
      </c>
    </row>
    <row r="38" spans="1:22" x14ac:dyDescent="0.2">
      <c r="A38" s="6"/>
      <c r="B38" s="8"/>
      <c r="C38" s="5"/>
      <c r="D38" s="5"/>
      <c r="E38" s="4"/>
      <c r="F38" s="11"/>
      <c r="G38" s="14"/>
      <c r="H38" s="14"/>
      <c r="I38" s="14"/>
      <c r="J38" s="14"/>
      <c r="K38" s="14"/>
      <c r="L38" s="14"/>
      <c r="M38" s="46"/>
      <c r="N38" s="47"/>
      <c r="O38" s="48"/>
      <c r="P38" s="48"/>
      <c r="Q38" s="16"/>
      <c r="R38" s="15"/>
      <c r="S38" s="55" t="str">
        <f t="shared" si="1"/>
        <v/>
      </c>
      <c r="T38" s="55" t="str">
        <f>IF(I38&gt;176100,"X","")</f>
        <v/>
      </c>
      <c r="U38" s="55" t="str">
        <f>IF(COUNTIF(A38:$A$60, A38)&gt;1, "X", "")</f>
        <v/>
      </c>
      <c r="V38" s="55" t="str">
        <f t="shared" si="2"/>
        <v/>
      </c>
    </row>
    <row r="39" spans="1:22" x14ac:dyDescent="0.2">
      <c r="A39" s="6"/>
      <c r="B39" s="8"/>
      <c r="C39" s="5"/>
      <c r="D39" s="5"/>
      <c r="E39" s="4"/>
      <c r="F39" s="11"/>
      <c r="G39" s="14"/>
      <c r="H39" s="14"/>
      <c r="I39" s="14"/>
      <c r="J39" s="14"/>
      <c r="K39" s="14"/>
      <c r="L39" s="14"/>
      <c r="M39" s="46"/>
      <c r="N39" s="47"/>
      <c r="O39" s="48"/>
      <c r="P39" s="48"/>
      <c r="Q39" s="16"/>
      <c r="R39" s="15"/>
      <c r="S39" s="55" t="str">
        <f t="shared" si="1"/>
        <v/>
      </c>
      <c r="T39" s="55" t="str">
        <f>IF(I39&gt;176100,"X","")</f>
        <v/>
      </c>
      <c r="U39" s="55" t="str">
        <f>IF(COUNTIF(A39:$A$60, A39)&gt;1, "X", "")</f>
        <v/>
      </c>
      <c r="V39" s="55" t="str">
        <f t="shared" si="2"/>
        <v/>
      </c>
    </row>
    <row r="40" spans="1:22" x14ac:dyDescent="0.2">
      <c r="A40" s="6"/>
      <c r="B40" s="8"/>
      <c r="C40" s="5"/>
      <c r="D40" s="5"/>
      <c r="E40" s="4"/>
      <c r="F40" s="11"/>
      <c r="G40" s="14"/>
      <c r="H40" s="14"/>
      <c r="I40" s="14"/>
      <c r="J40" s="14"/>
      <c r="K40" s="14"/>
      <c r="L40" s="14"/>
      <c r="M40" s="46"/>
      <c r="N40" s="47"/>
      <c r="O40" s="48"/>
      <c r="P40" s="48"/>
      <c r="Q40" s="16"/>
      <c r="R40" s="15"/>
      <c r="S40" s="55" t="str">
        <f t="shared" si="1"/>
        <v/>
      </c>
      <c r="T40" s="55" t="str">
        <f>IF(I40&gt;176100,"X","")</f>
        <v/>
      </c>
      <c r="U40" s="55" t="str">
        <f>IF(COUNTIF(A40:$A$60, A40)&gt;1, "X", "")</f>
        <v/>
      </c>
      <c r="V40" s="55" t="str">
        <f t="shared" si="2"/>
        <v/>
      </c>
    </row>
    <row r="41" spans="1:22" x14ac:dyDescent="0.2">
      <c r="A41" s="6"/>
      <c r="B41" s="8"/>
      <c r="C41" s="5"/>
      <c r="D41" s="5"/>
      <c r="E41" s="4"/>
      <c r="F41" s="11"/>
      <c r="G41" s="14"/>
      <c r="H41" s="14"/>
      <c r="I41" s="14"/>
      <c r="J41" s="14"/>
      <c r="K41" s="14"/>
      <c r="L41" s="14"/>
      <c r="M41" s="46"/>
      <c r="N41" s="47"/>
      <c r="O41" s="48"/>
      <c r="P41" s="48"/>
      <c r="Q41" s="16"/>
      <c r="R41" s="15"/>
      <c r="S41" s="55" t="str">
        <f t="shared" si="1"/>
        <v/>
      </c>
      <c r="T41" s="55" t="str">
        <f>IF(I41&gt;176100,"X","")</f>
        <v/>
      </c>
      <c r="U41" s="55" t="str">
        <f>IF(COUNTIF(A41:$A$60, A41)&gt;1, "X", "")</f>
        <v/>
      </c>
      <c r="V41" s="55" t="str">
        <f t="shared" si="2"/>
        <v/>
      </c>
    </row>
    <row r="42" spans="1:22" x14ac:dyDescent="0.2">
      <c r="A42" s="6"/>
      <c r="B42" s="8"/>
      <c r="C42" s="5"/>
      <c r="D42" s="5"/>
      <c r="E42" s="4"/>
      <c r="F42" s="11"/>
      <c r="G42" s="14"/>
      <c r="H42" s="14"/>
      <c r="I42" s="14"/>
      <c r="J42" s="14"/>
      <c r="K42" s="14"/>
      <c r="L42" s="14"/>
      <c r="M42" s="46"/>
      <c r="N42" s="47"/>
      <c r="O42" s="48"/>
      <c r="P42" s="48"/>
      <c r="Q42" s="16"/>
      <c r="R42" s="15"/>
      <c r="S42" s="55" t="str">
        <f t="shared" si="1"/>
        <v/>
      </c>
      <c r="T42" s="55" t="str">
        <f>IF(I42&gt;176100,"X","")</f>
        <v/>
      </c>
      <c r="U42" s="55" t="str">
        <f>IF(COUNTIF(A42:$A$60, A42)&gt;1, "X", "")</f>
        <v/>
      </c>
      <c r="V42" s="55" t="str">
        <f t="shared" si="2"/>
        <v/>
      </c>
    </row>
    <row r="43" spans="1:22" x14ac:dyDescent="0.2">
      <c r="A43" s="6"/>
      <c r="B43" s="8"/>
      <c r="C43" s="5"/>
      <c r="D43" s="5"/>
      <c r="E43" s="4"/>
      <c r="F43" s="11"/>
      <c r="G43" s="14"/>
      <c r="H43" s="14"/>
      <c r="I43" s="14"/>
      <c r="J43" s="14"/>
      <c r="K43" s="14"/>
      <c r="L43" s="14"/>
      <c r="M43" s="46"/>
      <c r="N43" s="47"/>
      <c r="O43" s="48"/>
      <c r="P43" s="48"/>
      <c r="Q43" s="16"/>
      <c r="R43" s="15"/>
      <c r="S43" s="55" t="str">
        <f t="shared" si="1"/>
        <v/>
      </c>
      <c r="T43" s="55" t="str">
        <f>IF(I43&gt;176100,"X","")</f>
        <v/>
      </c>
      <c r="U43" s="55" t="str">
        <f>IF(COUNTIF(A43:$A$60, A43)&gt;1, "X", "")</f>
        <v/>
      </c>
      <c r="V43" s="55" t="str">
        <f t="shared" si="2"/>
        <v/>
      </c>
    </row>
    <row r="44" spans="1:22" x14ac:dyDescent="0.2">
      <c r="A44" s="6"/>
      <c r="B44" s="8"/>
      <c r="C44" s="5"/>
      <c r="D44" s="5"/>
      <c r="E44" s="4"/>
      <c r="F44" s="11"/>
      <c r="G44" s="14"/>
      <c r="H44" s="14"/>
      <c r="I44" s="14"/>
      <c r="J44" s="14"/>
      <c r="K44" s="14"/>
      <c r="L44" s="14"/>
      <c r="M44" s="46"/>
      <c r="N44" s="47"/>
      <c r="O44" s="48"/>
      <c r="P44" s="48"/>
      <c r="Q44" s="16"/>
      <c r="R44" s="15"/>
      <c r="S44" s="55" t="str">
        <f t="shared" si="1"/>
        <v/>
      </c>
      <c r="T44" s="55" t="str">
        <f>IF(I44&gt;176100,"X","")</f>
        <v/>
      </c>
      <c r="U44" s="55" t="str">
        <f>IF(COUNTIF(A44:$A$60, A44)&gt;1, "X", "")</f>
        <v/>
      </c>
      <c r="V44" s="55" t="str">
        <f t="shared" si="2"/>
        <v/>
      </c>
    </row>
    <row r="45" spans="1:22" x14ac:dyDescent="0.2">
      <c r="A45" s="6"/>
      <c r="B45" s="8"/>
      <c r="C45" s="5"/>
      <c r="D45" s="5"/>
      <c r="E45" s="4"/>
      <c r="F45" s="11"/>
      <c r="G45" s="14"/>
      <c r="H45" s="14"/>
      <c r="I45" s="14"/>
      <c r="J45" s="14"/>
      <c r="K45" s="14"/>
      <c r="L45" s="14"/>
      <c r="M45" s="46"/>
      <c r="N45" s="47"/>
      <c r="O45" s="48"/>
      <c r="P45" s="48"/>
      <c r="Q45" s="16"/>
      <c r="R45" s="15"/>
      <c r="S45" s="55" t="str">
        <f t="shared" si="1"/>
        <v/>
      </c>
      <c r="T45" s="55" t="str">
        <f>IF(I45&gt;176100,"X","")</f>
        <v/>
      </c>
      <c r="U45" s="55" t="str">
        <f>IF(COUNTIF(A45:$A$60, A45)&gt;1, "X", "")</f>
        <v/>
      </c>
      <c r="V45" s="55" t="str">
        <f t="shared" si="2"/>
        <v/>
      </c>
    </row>
    <row r="46" spans="1:22" x14ac:dyDescent="0.2">
      <c r="A46" s="6"/>
      <c r="B46" s="8"/>
      <c r="C46" s="5"/>
      <c r="D46" s="5"/>
      <c r="E46" s="4"/>
      <c r="F46" s="11"/>
      <c r="G46" s="14"/>
      <c r="H46" s="14"/>
      <c r="I46" s="14"/>
      <c r="J46" s="14"/>
      <c r="K46" s="14"/>
      <c r="L46" s="14"/>
      <c r="M46" s="46"/>
      <c r="N46" s="47"/>
      <c r="O46" s="48"/>
      <c r="P46" s="48"/>
      <c r="Q46" s="16"/>
      <c r="R46" s="15"/>
      <c r="S46" s="55" t="str">
        <f t="shared" si="1"/>
        <v/>
      </c>
      <c r="T46" s="55" t="str">
        <f>IF(I46&gt;176100,"X","")</f>
        <v/>
      </c>
      <c r="U46" s="55" t="str">
        <f>IF(COUNTIF(A46:$A$60, A46)&gt;1, "X", "")</f>
        <v/>
      </c>
      <c r="V46" s="55" t="str">
        <f t="shared" si="2"/>
        <v/>
      </c>
    </row>
    <row r="47" spans="1:22" x14ac:dyDescent="0.2">
      <c r="A47" s="6"/>
      <c r="B47" s="8"/>
      <c r="C47" s="5"/>
      <c r="D47" s="5"/>
      <c r="E47" s="4"/>
      <c r="F47" s="11"/>
      <c r="G47" s="14"/>
      <c r="H47" s="14"/>
      <c r="I47" s="14"/>
      <c r="J47" s="14"/>
      <c r="K47" s="14"/>
      <c r="L47" s="14"/>
      <c r="M47" s="46"/>
      <c r="N47" s="47"/>
      <c r="O47" s="48"/>
      <c r="P47" s="48"/>
      <c r="Q47" s="16"/>
      <c r="R47" s="15"/>
      <c r="S47" s="55" t="str">
        <f t="shared" si="1"/>
        <v/>
      </c>
      <c r="T47" s="55" t="str">
        <f>IF(I47&gt;176100,"X","")</f>
        <v/>
      </c>
      <c r="U47" s="55" t="str">
        <f>IF(COUNTIF(A47:$A$60, A47)&gt;1, "X", "")</f>
        <v/>
      </c>
      <c r="V47" s="55" t="str">
        <f t="shared" si="2"/>
        <v/>
      </c>
    </row>
    <row r="48" spans="1:22" x14ac:dyDescent="0.2">
      <c r="A48" s="6"/>
      <c r="B48" s="8"/>
      <c r="C48" s="5"/>
      <c r="D48" s="5"/>
      <c r="E48" s="4"/>
      <c r="F48" s="11"/>
      <c r="G48" s="14"/>
      <c r="H48" s="14"/>
      <c r="I48" s="14"/>
      <c r="J48" s="14"/>
      <c r="K48" s="14"/>
      <c r="L48" s="14"/>
      <c r="M48" s="46"/>
      <c r="N48" s="47"/>
      <c r="O48" s="48"/>
      <c r="P48" s="48"/>
      <c r="Q48" s="16"/>
      <c r="R48" s="15"/>
      <c r="S48" s="55" t="str">
        <f t="shared" si="1"/>
        <v/>
      </c>
      <c r="T48" s="55" t="str">
        <f>IF(I48&gt;176100,"X","")</f>
        <v/>
      </c>
      <c r="U48" s="55" t="str">
        <f>IF(COUNTIF(A48:$A$60, A48)&gt;1, "X", "")</f>
        <v/>
      </c>
      <c r="V48" s="55" t="str">
        <f t="shared" si="2"/>
        <v/>
      </c>
    </row>
    <row r="49" spans="1:22" x14ac:dyDescent="0.2">
      <c r="A49" s="6"/>
      <c r="B49" s="8"/>
      <c r="C49" s="5"/>
      <c r="D49" s="5"/>
      <c r="E49" s="4"/>
      <c r="F49" s="11"/>
      <c r="G49" s="14"/>
      <c r="H49" s="14"/>
      <c r="I49" s="14"/>
      <c r="J49" s="14"/>
      <c r="K49" s="14"/>
      <c r="L49" s="14"/>
      <c r="M49" s="46"/>
      <c r="N49" s="47"/>
      <c r="O49" s="48"/>
      <c r="P49" s="48"/>
      <c r="Q49" s="16"/>
      <c r="R49" s="15"/>
      <c r="S49" s="55" t="str">
        <f t="shared" si="1"/>
        <v/>
      </c>
      <c r="T49" s="55" t="str">
        <f>IF(I49&gt;176100,"X","")</f>
        <v/>
      </c>
      <c r="U49" s="55" t="str">
        <f>IF(COUNTIF(A49:$A$60, A49)&gt;1, "X", "")</f>
        <v/>
      </c>
      <c r="V49" s="55" t="str">
        <f t="shared" si="2"/>
        <v/>
      </c>
    </row>
    <row r="50" spans="1:22" x14ac:dyDescent="0.2">
      <c r="A50" s="6"/>
      <c r="B50" s="8"/>
      <c r="C50" s="5"/>
      <c r="D50" s="5"/>
      <c r="E50" s="4"/>
      <c r="F50" s="11"/>
      <c r="G50" s="14"/>
      <c r="H50" s="14"/>
      <c r="I50" s="14"/>
      <c r="J50" s="14"/>
      <c r="K50" s="14"/>
      <c r="L50" s="14"/>
      <c r="M50" s="46"/>
      <c r="N50" s="47"/>
      <c r="O50" s="48"/>
      <c r="P50" s="48"/>
      <c r="Q50" s="16"/>
      <c r="R50" s="15"/>
      <c r="S50" s="55" t="str">
        <f t="shared" si="1"/>
        <v/>
      </c>
      <c r="T50" s="55" t="str">
        <f>IF(I50&gt;176100,"X","")</f>
        <v/>
      </c>
      <c r="U50" s="55" t="str">
        <f>IF(COUNTIF(A50:$A$60, A50)&gt;1, "X", "")</f>
        <v/>
      </c>
      <c r="V50" s="55" t="str">
        <f t="shared" si="2"/>
        <v/>
      </c>
    </row>
    <row r="51" spans="1:22" x14ac:dyDescent="0.2">
      <c r="A51" s="6"/>
      <c r="B51" s="8"/>
      <c r="C51" s="5"/>
      <c r="D51" s="5"/>
      <c r="E51" s="4"/>
      <c r="F51" s="11"/>
      <c r="G51" s="14"/>
      <c r="H51" s="14"/>
      <c r="I51" s="14"/>
      <c r="J51" s="14"/>
      <c r="K51" s="14"/>
      <c r="L51" s="14"/>
      <c r="M51" s="46"/>
      <c r="N51" s="47"/>
      <c r="O51" s="48"/>
      <c r="P51" s="48"/>
      <c r="Q51" s="16"/>
      <c r="R51" s="15"/>
      <c r="S51" s="55" t="str">
        <f t="shared" si="1"/>
        <v/>
      </c>
      <c r="T51" s="55" t="str">
        <f>IF(I51&gt;176100,"X","")</f>
        <v/>
      </c>
      <c r="U51" s="55" t="str">
        <f>IF(COUNTIF(A51:$A$60, A51)&gt;1, "X", "")</f>
        <v/>
      </c>
      <c r="V51" s="55" t="str">
        <f t="shared" si="2"/>
        <v/>
      </c>
    </row>
    <row r="52" spans="1:22" x14ac:dyDescent="0.2">
      <c r="A52" s="6"/>
      <c r="B52" s="8"/>
      <c r="C52" s="5"/>
      <c r="D52" s="5"/>
      <c r="E52" s="4"/>
      <c r="F52" s="11"/>
      <c r="G52" s="14"/>
      <c r="H52" s="14"/>
      <c r="I52" s="14"/>
      <c r="J52" s="14"/>
      <c r="K52" s="14"/>
      <c r="L52" s="14"/>
      <c r="M52" s="46"/>
      <c r="N52" s="47"/>
      <c r="O52" s="48"/>
      <c r="P52" s="48"/>
      <c r="Q52" s="16"/>
      <c r="R52" s="15"/>
      <c r="S52" s="55" t="str">
        <f t="shared" si="1"/>
        <v/>
      </c>
      <c r="T52" s="55" t="str">
        <f>IF(I52&gt;176100,"X","")</f>
        <v/>
      </c>
      <c r="U52" s="55" t="str">
        <f>IF(COUNTIF(A52:$A$60, A52)&gt;1, "X", "")</f>
        <v/>
      </c>
      <c r="V52" s="55" t="str">
        <f t="shared" si="2"/>
        <v/>
      </c>
    </row>
    <row r="53" spans="1:22" x14ac:dyDescent="0.2">
      <c r="A53" s="6"/>
      <c r="B53" s="8"/>
      <c r="C53" s="5"/>
      <c r="D53" s="5"/>
      <c r="E53" s="4"/>
      <c r="F53" s="11"/>
      <c r="G53" s="14"/>
      <c r="H53" s="14"/>
      <c r="I53" s="14"/>
      <c r="J53" s="14"/>
      <c r="K53" s="14"/>
      <c r="L53" s="14"/>
      <c r="M53" s="46"/>
      <c r="N53" s="47"/>
      <c r="O53" s="48"/>
      <c r="P53" s="48"/>
      <c r="Q53" s="16"/>
      <c r="R53" s="15"/>
      <c r="S53" s="55" t="str">
        <f t="shared" si="1"/>
        <v/>
      </c>
      <c r="T53" s="55" t="str">
        <f>IF(I53&gt;176100,"X","")</f>
        <v/>
      </c>
      <c r="U53" s="55" t="str">
        <f>IF(COUNTIF(A53:$A$60, A53)&gt;1, "X", "")</f>
        <v/>
      </c>
      <c r="V53" s="55" t="str">
        <f t="shared" si="2"/>
        <v/>
      </c>
    </row>
    <row r="54" spans="1:22" x14ac:dyDescent="0.2">
      <c r="A54" s="6"/>
      <c r="B54" s="8"/>
      <c r="C54" s="5"/>
      <c r="D54" s="5"/>
      <c r="E54" s="4"/>
      <c r="F54" s="11"/>
      <c r="G54" s="14"/>
      <c r="H54" s="14"/>
      <c r="I54" s="14"/>
      <c r="J54" s="14"/>
      <c r="K54" s="14"/>
      <c r="L54" s="14"/>
      <c r="M54" s="46"/>
      <c r="N54" s="47"/>
      <c r="O54" s="48"/>
      <c r="P54" s="48"/>
      <c r="Q54" s="16"/>
      <c r="R54" s="15"/>
      <c r="S54" s="55" t="str">
        <f t="shared" si="1"/>
        <v/>
      </c>
      <c r="T54" s="55" t="str">
        <f>IF(I54&gt;176100,"X","")</f>
        <v/>
      </c>
      <c r="U54" s="55" t="str">
        <f>IF(COUNTIF(A54:$A$60, A54)&gt;1, "X", "")</f>
        <v/>
      </c>
      <c r="V54" s="55" t="str">
        <f t="shared" si="2"/>
        <v/>
      </c>
    </row>
    <row r="55" spans="1:22" x14ac:dyDescent="0.2">
      <c r="A55" s="6"/>
      <c r="B55" s="8"/>
      <c r="C55" s="5"/>
      <c r="D55" s="5"/>
      <c r="E55" s="4"/>
      <c r="F55" s="11"/>
      <c r="G55" s="14"/>
      <c r="H55" s="14"/>
      <c r="I55" s="14"/>
      <c r="J55" s="14"/>
      <c r="K55" s="14"/>
      <c r="L55" s="14"/>
      <c r="M55" s="46"/>
      <c r="N55" s="47"/>
      <c r="O55" s="48"/>
      <c r="P55" s="48"/>
      <c r="Q55" s="16"/>
      <c r="R55" s="15"/>
      <c r="S55" s="55" t="str">
        <f t="shared" si="1"/>
        <v/>
      </c>
      <c r="T55" s="55" t="str">
        <f>IF(I55&gt;176100,"X","")</f>
        <v/>
      </c>
      <c r="U55" s="55" t="str">
        <f>IF(COUNTIF(A55:$A$60, A55)&gt;1, "X", "")</f>
        <v/>
      </c>
      <c r="V55" s="55" t="str">
        <f t="shared" si="2"/>
        <v/>
      </c>
    </row>
    <row r="56" spans="1:22" x14ac:dyDescent="0.2">
      <c r="A56" s="6"/>
      <c r="B56" s="8"/>
      <c r="C56" s="5"/>
      <c r="D56" s="5"/>
      <c r="E56" s="4"/>
      <c r="F56" s="11"/>
      <c r="G56" s="14"/>
      <c r="H56" s="14"/>
      <c r="I56" s="14"/>
      <c r="J56" s="14"/>
      <c r="K56" s="14"/>
      <c r="L56" s="14"/>
      <c r="M56" s="46"/>
      <c r="N56" s="47"/>
      <c r="O56" s="48"/>
      <c r="P56" s="48"/>
      <c r="Q56" s="16"/>
      <c r="R56" s="15"/>
      <c r="S56" s="55" t="str">
        <f t="shared" si="1"/>
        <v/>
      </c>
      <c r="T56" s="55" t="str">
        <f>IF(I56&gt;176100,"X","")</f>
        <v/>
      </c>
      <c r="U56" s="55" t="str">
        <f>IF(COUNTIF(A56:$A$60, A56)&gt;1, "X", "")</f>
        <v/>
      </c>
      <c r="V56" s="55" t="str">
        <f t="shared" si="2"/>
        <v/>
      </c>
    </row>
    <row r="57" spans="1:22" x14ac:dyDescent="0.2">
      <c r="A57" s="6"/>
      <c r="B57" s="8"/>
      <c r="C57" s="5"/>
      <c r="D57" s="5"/>
      <c r="E57" s="4"/>
      <c r="F57" s="11"/>
      <c r="G57" s="14"/>
      <c r="H57" s="14"/>
      <c r="I57" s="14"/>
      <c r="J57" s="14"/>
      <c r="K57" s="14"/>
      <c r="L57" s="14"/>
      <c r="M57" s="46"/>
      <c r="N57" s="47"/>
      <c r="O57" s="48"/>
      <c r="P57" s="48"/>
      <c r="Q57" s="16"/>
      <c r="R57" s="15"/>
      <c r="S57" s="55" t="str">
        <f t="shared" si="1"/>
        <v/>
      </c>
      <c r="T57" s="55" t="str">
        <f>IF(I57&gt;176100,"X","")</f>
        <v/>
      </c>
      <c r="U57" s="55" t="str">
        <f>IF(COUNTIF(A57:$A$60, A57)&gt;1, "X", "")</f>
        <v/>
      </c>
      <c r="V57" s="55" t="str">
        <f t="shared" si="2"/>
        <v/>
      </c>
    </row>
    <row r="58" spans="1:22" x14ac:dyDescent="0.2">
      <c r="A58" s="6"/>
      <c r="B58" s="8"/>
      <c r="C58" s="5"/>
      <c r="D58" s="5"/>
      <c r="E58" s="4"/>
      <c r="F58" s="11"/>
      <c r="G58" s="14"/>
      <c r="H58" s="14"/>
      <c r="I58" s="14"/>
      <c r="J58" s="14"/>
      <c r="K58" s="14"/>
      <c r="L58" s="14"/>
      <c r="M58" s="46"/>
      <c r="N58" s="47"/>
      <c r="O58" s="48"/>
      <c r="P58" s="48"/>
      <c r="Q58" s="16"/>
      <c r="R58" s="15"/>
      <c r="S58" s="55" t="str">
        <f t="shared" si="1"/>
        <v/>
      </c>
      <c r="T58" s="55" t="str">
        <f>IF(I58&gt;176100,"X","")</f>
        <v/>
      </c>
      <c r="U58" s="55" t="str">
        <f>IF(COUNTIF(A58:$A$60, A58)&gt;1, "X", "")</f>
        <v/>
      </c>
      <c r="V58" s="55" t="str">
        <f t="shared" si="2"/>
        <v/>
      </c>
    </row>
    <row r="59" spans="1:22" x14ac:dyDescent="0.2">
      <c r="A59" s="6"/>
      <c r="B59" s="8"/>
      <c r="C59" s="5"/>
      <c r="D59" s="5"/>
      <c r="E59" s="4"/>
      <c r="F59" s="11"/>
      <c r="G59" s="14"/>
      <c r="H59" s="14"/>
      <c r="I59" s="14"/>
      <c r="J59" s="14"/>
      <c r="K59" s="14"/>
      <c r="L59" s="14"/>
      <c r="M59" s="46"/>
      <c r="N59" s="47"/>
      <c r="O59" s="48"/>
      <c r="P59" s="48"/>
      <c r="Q59" s="16"/>
      <c r="R59" s="15"/>
      <c r="S59" s="55" t="str">
        <f t="shared" si="1"/>
        <v/>
      </c>
      <c r="T59" s="55" t="str">
        <f>IF(I59&gt;176100,"X","")</f>
        <v/>
      </c>
      <c r="U59" s="55" t="str">
        <f>IF(COUNTIF(A59:$A$60, A59)&gt;1, "X", "")</f>
        <v/>
      </c>
      <c r="V59" s="55" t="str">
        <f t="shared" si="2"/>
        <v/>
      </c>
    </row>
    <row r="60" spans="1:22" x14ac:dyDescent="0.2">
      <c r="A60" s="6"/>
      <c r="B60" s="8"/>
      <c r="C60" s="5"/>
      <c r="D60" s="5"/>
      <c r="E60" s="4"/>
      <c r="F60" s="11"/>
      <c r="G60" s="14"/>
      <c r="H60" s="14"/>
      <c r="I60" s="14"/>
      <c r="J60" s="14"/>
      <c r="K60" s="14"/>
      <c r="L60" s="14"/>
      <c r="M60" s="46"/>
      <c r="N60" s="47"/>
      <c r="O60" s="48"/>
      <c r="P60" s="48"/>
      <c r="Q60" s="16"/>
      <c r="R60" s="15"/>
      <c r="S60" s="55" t="str">
        <f t="shared" si="1"/>
        <v/>
      </c>
      <c r="T60" s="55" t="str">
        <f>IF(I60&gt;176100,"X","")</f>
        <v/>
      </c>
      <c r="U60" s="55"/>
      <c r="V60" s="55" t="str">
        <f t="shared" si="2"/>
        <v/>
      </c>
    </row>
  </sheetData>
  <sheetProtection formatColumns="0"/>
  <mergeCells count="5">
    <mergeCell ref="I3:J3"/>
    <mergeCell ref="E3:G3"/>
    <mergeCell ref="J12:K12"/>
    <mergeCell ref="J11:K11"/>
    <mergeCell ref="M15:P15"/>
  </mergeCells>
  <conditionalFormatting sqref="B16:L60">
    <cfRule type="expression" dxfId="3" priority="20">
      <formula>$A16&lt;&gt;""</formula>
    </cfRule>
  </conditionalFormatting>
  <conditionalFormatting sqref="A17:A60">
    <cfRule type="expression" dxfId="2" priority="12">
      <formula>$A16&lt;&gt;""</formula>
    </cfRule>
  </conditionalFormatting>
  <conditionalFormatting sqref="A16">
    <cfRule type="expression" dxfId="1" priority="9">
      <formula>$A$12&lt;&gt;""</formula>
    </cfRule>
  </conditionalFormatting>
  <conditionalFormatting sqref="R16:R60">
    <cfRule type="expression" dxfId="0" priority="4">
      <formula>$Q16&lt;&gt;""</formula>
    </cfRule>
  </conditionalFormatting>
  <dataValidations disablePrompts="1" count="6">
    <dataValidation type="list" showInputMessage="1" showErrorMessage="1" sqref="G12">
      <formula1>"941,944,Hshld emp"</formula1>
    </dataValidation>
    <dataValidation allowBlank="1" showInputMessage="1" showErrorMessage="1" promptTitle="Required format" prompt="##-#######" sqref="B12"/>
    <dataValidation allowBlank="1" showInputMessage="1" showErrorMessage="1" promptTitle="Required Format" prompt="###-##-####" sqref="B16:B60"/>
    <dataValidation allowBlank="1" showInputMessage="1" showErrorMessage="1" promptTitle="PERJURY STATEMENT:" prompt="Under penalties of perjury, I declare that I have examined this information, and, to the best of my knowledge and belief, they are true, correct, and complete." sqref="J12:K12"/>
    <dataValidation type="list" showInputMessage="1" showErrorMessage="1" sqref="H12">
      <formula1>"REGULAR,501C NON-GOVT"</formula1>
    </dataValidation>
    <dataValidation type="list" allowBlank="1" showInputMessage="1" showErrorMessage="1" sqref="I12">
      <formula1>"X"</formula1>
    </dataValidation>
  </dataValidations>
  <hyperlinks>
    <hyperlink ref="A11" r:id="rId1" location="1"/>
    <hyperlink ref="B11" r:id="rId2" location="2"/>
    <hyperlink ref="C11" r:id="rId3" location="3"/>
    <hyperlink ref="E11" r:id="rId4" location="3"/>
    <hyperlink ref="F11" r:id="rId5" location="3"/>
    <hyperlink ref="G11" r:id="rId6" location="4"/>
    <hyperlink ref="J11" location="INSTRUCTIONS!A59" display="AUTHORIZED BY"/>
    <hyperlink ref="L11" r:id="rId7" location="7"/>
    <hyperlink ref="A15" r:id="rId8" location="1"/>
    <hyperlink ref="B15" r:id="rId9" location="2"/>
    <hyperlink ref="C15" r:id="rId10" location="3"/>
    <hyperlink ref="G15" r:id="rId11" location="8"/>
    <hyperlink ref="H15" r:id="rId12" location="8" display="FEDERAL INCOME TAX WITHHELD"/>
    <hyperlink ref="I15" r:id="rId13" location="8"/>
    <hyperlink ref="M11" r:id="rId14" location="10"/>
    <hyperlink ref="J15" r:id="rId15" location="8"/>
    <hyperlink ref="H11" r:id="rId16" location="5"/>
    <hyperlink ref="R15" r:id="rId17" location="10"/>
    <hyperlink ref="Q15" r:id="rId18" location="9"/>
    <hyperlink ref="D11" r:id="rId19" location="3"/>
    <hyperlink ref="E3:G3" r:id="rId20" location="0" display="CLICK HERE FOR INSTRUCTIONS"/>
    <hyperlink ref="J11:K11" r:id="rId21" location="6" display="AUTHORIZED BY"/>
    <hyperlink ref="E15" r:id="rId22" location="3"/>
    <hyperlink ref="F15" r:id="rId23" location="3"/>
    <hyperlink ref="D15" r:id="rId24" location="3"/>
    <hyperlink ref="K15" r:id="rId25" location="8"/>
    <hyperlink ref="L15" r:id="rId26" location="8"/>
  </hyperlinks>
  <pageMargins left="0.5" right="0.5" top="0.5" bottom="0.5" header="0.5" footer="0.5"/>
  <pageSetup scale="42" orientation="landscape" horizontalDpi="1200" verticalDpi="1200" r:id="rId27"/>
  <legacy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W2W3</vt:lpstr>
      <vt:lpstr>EMPLOYEES</vt:lpstr>
      <vt:lpstr>EMPLOYER</vt:lpstr>
      <vt:lpstr>W2W3!Print_Area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Silva</dc:creator>
  <cp:lastModifiedBy>Ivan Silva</cp:lastModifiedBy>
  <cp:lastPrinted>2020-08-30T14:15:16Z</cp:lastPrinted>
  <dcterms:created xsi:type="dcterms:W3CDTF">2018-11-26T00:00:55Z</dcterms:created>
  <dcterms:modified xsi:type="dcterms:W3CDTF">2025-11-03T06:35:13Z</dcterms:modified>
</cp:coreProperties>
</file>